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-2024 breakeven worksheet\24-25 Breakevens\"/>
    </mc:Choice>
  </mc:AlternateContent>
  <xr:revisionPtr revIDLastSave="0" documentId="8_{F19D9804-F613-4BAE-B169-FF66218BFD4F}" xr6:coauthVersionLast="47" xr6:coauthVersionMax="47" xr10:uidLastSave="{00000000-0000-0000-0000-000000000000}"/>
  <bookViews>
    <workbookView xWindow="-12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<sst xmlns="http://schemas.openxmlformats.org/spreadsheetml/2006/main" count="93" uniqueCount="66">
  <si>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</si>
  <si>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</si>
  <si>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</si>
  <si>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</si>
  <si>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</si>
  <si>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</si>
  <si>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</si>
  <si>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</si>
  <si>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</si>
  <si>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</si>
  <si>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</si>
  <si>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</si>
  <si>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</si>
  <si>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</si>
  <si>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</si>
  <si>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</si>
  <si>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</si>
  <si>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</si>
  <si>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</si>
  <si>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</si>
  <si>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</si>
  <si>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</si>
  <si>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</si>
  <si>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</si>
  <si>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</si>
  <si>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</si>
  <si>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</si>
  <si>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</si>
  <si>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</si>
  <si>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</si>
  <si>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</si>
  <si>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</si>
  <si>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</si>
  <si>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</si>
  <si>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</si>
  <si>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</si>
  <si>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</si>
  <si>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</si>
  <si>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</si>
  <si>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</si>
  <si>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</si>
  <si>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</si>
  <si>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</si>
  <si>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</si>
  <si>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</si>
  <si>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</si>
  <si>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</si>
  <si>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</si>
  <si>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</si>
  <si>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</si>
  <si>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</si>
  <si>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</si>
  <si>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</si>
  <si>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</si>
  <si>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</si>
  <si>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</si>
  <si>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</si>
  <si>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</si>
  <si>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</si>
  <si>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</si>
  <si>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</si>
  <si>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</si>
  <si>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</si>
  <si>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</si>
  <si>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*Drying cost in cents per bushel $0.050 --- use work space to the right to change moisture  and dry bushels</t>
  </si>
  <si>
    <t>Crop Net Income Comparison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</si>
</sst>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J22" sqref="J22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65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210</v>
      </c>
      <c r="F3" s="7" t="s">
        <v>40</v>
      </c>
      <c r="G3" s="1">
        <v>195</v>
      </c>
      <c r="H3" s="8" t="s">
        <v>18</v>
      </c>
      <c r="I3" s="6">
        <v>60</v>
      </c>
    </row>
    <row r="4" spans="2:19" x14ac:dyDescent="0.2">
      <c r="B4" s="5"/>
      <c r="C4" s="9"/>
      <c r="D4" s="8" t="s">
        <v>3</v>
      </c>
      <c r="E4" s="10">
        <v>4.32</v>
      </c>
      <c r="F4" s="8"/>
      <c r="G4" s="10">
        <v>4.32</v>
      </c>
      <c r="H4" s="7" t="s">
        <v>4</v>
      </c>
      <c r="I4" s="71">
        <v>9.89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907.2</v>
      </c>
      <c r="F6" s="12" t="s">
        <v>13</v>
      </c>
      <c r="G6" s="14">
        <f>(G3*G4)+G5</f>
        <v>842.40000000000009</v>
      </c>
      <c r="H6" s="15" t="s">
        <v>13</v>
      </c>
      <c r="I6" s="14">
        <f>(I3*I4)+I5</f>
        <v>593.40000000000009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53.5</v>
      </c>
      <c r="E12" s="69"/>
      <c r="F12" s="73">
        <v>69.75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89.31</v>
      </c>
      <c r="E14" s="69"/>
      <c r="F14" s="73">
        <v>82</v>
      </c>
      <c r="G14" s="69"/>
      <c r="H14" s="73">
        <v>74.5</v>
      </c>
      <c r="I14" s="27"/>
    </row>
    <row r="15" spans="2:19" x14ac:dyDescent="0.2">
      <c r="B15" s="26" t="s">
        <v>25</v>
      </c>
      <c r="C15" s="27"/>
      <c r="D15" s="68">
        <v>7.1</v>
      </c>
      <c r="E15" s="69"/>
      <c r="F15" s="70">
        <v>7.1</v>
      </c>
      <c r="G15" s="69"/>
      <c r="H15" s="70">
        <v>7.1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44.193600000000004</v>
      </c>
      <c r="P25" s="1">
        <f>SUM(Q9)</f>
        <v>19</v>
      </c>
      <c r="Q25" s="35">
        <f>SUM(R9)</f>
        <v>15</v>
      </c>
      <c r="R25" s="36">
        <f>SUM((P25-Q25)*0.0155)*G4*P11</f>
        <v>56.246400000000001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907.2</v>
      </c>
      <c r="E30" s="3"/>
      <c r="F30" s="47">
        <f>G3*G4+G5</f>
        <v>842.40000000000009</v>
      </c>
      <c r="G30" s="3"/>
      <c r="H30" s="47">
        <f>I3*I4+I5</f>
        <v>593.40000000000009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867.56000000000006</v>
      </c>
      <c r="E31" s="17"/>
      <c r="F31" s="50">
        <f>SUM(F9:F29)</f>
        <v>912.50000000000011</v>
      </c>
      <c r="G31" s="17"/>
      <c r="H31" s="50">
        <f>SUM(H9:H29)</f>
        <v>668.86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39.639999999999986</v>
      </c>
      <c r="E32" s="54"/>
      <c r="F32" s="55">
        <f>SUM(F30-F31)</f>
        <v>-70.100000000000023</v>
      </c>
      <c r="G32" s="56"/>
      <c r="H32" s="55">
        <f>SUM(H30-H31)</f>
        <v>-75.459999999999923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0.18876190476190469</v>
      </c>
      <c r="E34" s="59"/>
      <c r="F34" s="58">
        <f>SUM(F32/G3)</f>
        <v>-0.35948717948717962</v>
      </c>
      <c r="G34" s="59"/>
      <c r="H34" s="60">
        <f>SUM(H32/I3)</f>
        <v>-1.2576666666666654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4.1312380952380954</v>
      </c>
      <c r="E35" s="63"/>
      <c r="F35" s="62">
        <f>SUM(G4-F32/G3)</f>
        <v>4.6794871794871797</v>
      </c>
      <c r="G35" s="63"/>
      <c r="H35" s="64">
        <f>SUM(I4-H32/I3)</f>
        <v>11.147666666666666</v>
      </c>
      <c r="I35" s="17"/>
    </row>
    <row r="36" spans="2:11" x14ac:dyDescent="0.2">
      <c r="B36" s="82" t="s">
        <v>64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F160381DBEC4BA98707AE668D5184" ma:contentTypeVersion="13" ma:contentTypeDescription="Create a new document." ma:contentTypeScope="" ma:versionID="5d65fe764398aa07e246386bf5e99103">
  <xsd:schema xmlns:xsd="http://www.w3.org/2001/XMLSchema" xmlns:xs="http://www.w3.org/2001/XMLSchema" xmlns:p="http://schemas.microsoft.com/office/2006/metadata/properties" xmlns:ns3="afecdd1f-2f8d-44af-904b-a3d0d150cb9b" xmlns:ns4="f2579055-2b8e-4d29-ba61-0a635b2e69b8" targetNamespace="http://schemas.microsoft.com/office/2006/metadata/properties" ma:root="true" ma:fieldsID="57e9a08fc380d4b209f119587c39af64" ns3:_="" ns4:_="">
    <xsd:import namespace="afecdd1f-2f8d-44af-904b-a3d0d150cb9b"/>
    <xsd:import namespace="f2579055-2b8e-4d29-ba61-0a635b2e6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dd1f-2f8d-44af-904b-a3d0d150c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9055-2b8e-4d29-ba61-0a635b2e6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ecdd1f-2f8d-44af-904b-a3d0d150cb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116C5-DF2A-4147-A3E2-8E443A06B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cdd1f-2f8d-44af-904b-a3d0d150cb9b"/>
    <ds:schemaRef ds:uri="f2579055-2b8e-4d29-ba61-0a635b2e6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A3972-6615-46CF-8F88-AC3C08840AC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fecdd1f-2f8d-44af-904b-a3d0d150cb9b"/>
    <ds:schemaRef ds:uri="http://purl.org/dc/elements/1.1/"/>
    <ds:schemaRef ds:uri="http://purl.org/dc/dcmitype/"/>
    <ds:schemaRef ds:uri="http://www.w3.org/XML/1998/namespace"/>
    <ds:schemaRef ds:uri="f2579055-2b8e-4d29-ba61-0a635b2e69b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471B76-E130-46FC-8097-BAC6C3906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2025-02-21T20:00:29Z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0x010100DFCF160381DBEC4BA98707AE668D5184</vt:lpwstr>
  </property>
</Properties>
</file>