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6EBAE9CA-8BE6-4CBE-AF31-662C1027C7E1}" xr6:coauthVersionLast="47" xr6:coauthVersionMax="47" xr10:uidLastSave="{00000000-0000-0000-0000-000000000000}"/>
  <bookViews>
    <workbookView xWindow="1908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<sst xmlns="http://schemas.openxmlformats.org/spreadsheetml/2006/main" count="93" uniqueCount="66">
  <si>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</si>
  <si>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</si>
  <si>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</si>
  <si>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</si>
  <si>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</si>
  <si>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</si>
  <si>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</si>
  <si>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</si>
  <si>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</si>
  <si>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</si>
  <si>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</si>
  <si>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</si>
  <si>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</si>
  <si>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</si>
  <si>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</si>
  <si>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</si>
  <si>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</si>
  <si>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</si>
  <si>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</si>
  <si>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</si>
  <si>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</si>
  <si>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</si>
  <si>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</si>
  <si>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</si>
  <si>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</si>
  <si>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</si>
  <si>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</si>
  <si>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</si>
  <si>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</si>
  <si>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</si>
  <si>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</si>
  <si>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</si>
  <si>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</si>
  <si>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</si>
  <si>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</si>
  <si>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</si>
  <si>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</si>
  <si>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</si>
  <si>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</si>
  <si>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</si>
  <si>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</si>
  <si>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</si>
  <si>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</si>
  <si>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</si>
  <si>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</si>
  <si>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</si>
  <si>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</si>
  <si>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</si>
  <si>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</si>
  <si>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</si>
  <si>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</si>
  <si>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</si>
  <si>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</si>
  <si>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</si>
  <si>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</si>
  <si>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</si>
  <si>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</si>
  <si>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</si>
  <si>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</si>
  <si>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</si>
  <si>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</si>
  <si>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</si>
  <si>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</si>
  <si>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</si>
  <si>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Crop Net Income Comparison 2024</t>
  </si>
  <si>
    <t>*Drying cost in cents per bushel $0.050 --- use work space to the right to change moisture  and dry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</si>
</sst>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G3" sqref="G3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64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173</v>
      </c>
      <c r="F3" s="7" t="s">
        <v>40</v>
      </c>
      <c r="G3" s="1">
        <v>160</v>
      </c>
      <c r="H3" s="8" t="s">
        <v>18</v>
      </c>
      <c r="I3" s="6">
        <v>53</v>
      </c>
    </row>
    <row r="4" spans="2:19" x14ac:dyDescent="0.2">
      <c r="B4" s="5"/>
      <c r="C4" s="9"/>
      <c r="D4" s="8" t="s">
        <v>3</v>
      </c>
      <c r="E4" s="10">
        <v>4.3600000000000003</v>
      </c>
      <c r="F4" s="8"/>
      <c r="G4" s="10">
        <v>4.3600000000000003</v>
      </c>
      <c r="H4" s="7" t="s">
        <v>4</v>
      </c>
      <c r="I4" s="71">
        <v>9.5399999999999991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754.28000000000009</v>
      </c>
      <c r="F6" s="12" t="s">
        <v>13</v>
      </c>
      <c r="G6" s="14">
        <f>(G3*G4)+G5</f>
        <v>697.6</v>
      </c>
      <c r="H6" s="15" t="s">
        <v>13</v>
      </c>
      <c r="I6" s="14">
        <f>(I3*I4)+I5</f>
        <v>505.61999999999995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62</v>
      </c>
      <c r="E12" s="69"/>
      <c r="F12" s="73">
        <v>81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93</v>
      </c>
      <c r="E14" s="69"/>
      <c r="F14" s="73">
        <v>86</v>
      </c>
      <c r="G14" s="69"/>
      <c r="H14" s="73">
        <v>84</v>
      </c>
      <c r="I14" s="27"/>
    </row>
    <row r="15" spans="2:19" x14ac:dyDescent="0.2">
      <c r="B15" s="26" t="s">
        <v>25</v>
      </c>
      <c r="C15" s="27"/>
      <c r="D15" s="68">
        <v>6.95</v>
      </c>
      <c r="E15" s="69"/>
      <c r="F15" s="70">
        <v>6.95</v>
      </c>
      <c r="G15" s="69"/>
      <c r="H15" s="70">
        <v>6.95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44.602800000000002</v>
      </c>
      <c r="P25" s="1">
        <f>SUM(Q9)</f>
        <v>19</v>
      </c>
      <c r="Q25" s="35">
        <f>SUM(R9)</f>
        <v>15</v>
      </c>
      <c r="R25" s="36">
        <f>SUM((P25-Q25)*0.0155)*G4*P11</f>
        <v>56.767200000000003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754.28000000000009</v>
      </c>
      <c r="E30" s="3"/>
      <c r="F30" s="47">
        <f>G3*G4+G5</f>
        <v>697.6</v>
      </c>
      <c r="G30" s="3"/>
      <c r="H30" s="47">
        <f>I3*I4+I5</f>
        <v>505.61999999999995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879.60000000000014</v>
      </c>
      <c r="E31" s="17"/>
      <c r="F31" s="50">
        <f>SUM(F9:F29)</f>
        <v>927.60000000000014</v>
      </c>
      <c r="G31" s="17"/>
      <c r="H31" s="50">
        <f>SUM(H9:H29)</f>
        <v>678.21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-125.32000000000005</v>
      </c>
      <c r="E32" s="54"/>
      <c r="F32" s="55">
        <f>SUM(F30-F31)</f>
        <v>-230.00000000000011</v>
      </c>
      <c r="G32" s="56"/>
      <c r="H32" s="55">
        <f>SUM(H30-H31)</f>
        <v>-172.59000000000009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-0.72439306358381528</v>
      </c>
      <c r="E34" s="59"/>
      <c r="F34" s="58">
        <f>SUM(F32/G3)</f>
        <v>-1.4375000000000007</v>
      </c>
      <c r="G34" s="59"/>
      <c r="H34" s="60">
        <f>SUM(H32/I3)</f>
        <v>-3.2564150943396242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5.0843930635838159</v>
      </c>
      <c r="E35" s="63"/>
      <c r="F35" s="62">
        <f>SUM(G4-F32/G3)</f>
        <v>5.7975000000000012</v>
      </c>
      <c r="G35" s="63"/>
      <c r="H35" s="64">
        <f>SUM(I4-H32/I3)</f>
        <v>12.796415094339624</v>
      </c>
      <c r="I35" s="17"/>
    </row>
    <row r="36" spans="2:11" x14ac:dyDescent="0.2">
      <c r="B36" s="82" t="s">
        <v>65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2025-01-06T14:03:01Z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