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 Breakeven Crop Net Income Comparison\"/>
    </mc:Choice>
  </mc:AlternateContent>
  <xr:revisionPtr revIDLastSave="0" documentId="8_{BF332DD5-1B3A-4DCE-9F0F-48139F587227}" xr6:coauthVersionLast="47" xr6:coauthVersionMax="47" xr10:uidLastSave="{00000000-0000-0000-0000-000000000000}"/>
  <bookViews>
    <workbookView xWindow="19080" yWindow="-120" windowWidth="194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Q25" i="1"/>
  <c r="Q19" i="1"/>
  <c r="L25" i="1"/>
  <c r="L19" i="1"/>
  <c r="P25" i="1"/>
  <c r="K25" i="1"/>
  <c r="K19" i="1"/>
  <c r="P11" i="1"/>
  <c r="H31" i="1"/>
  <c r="H30" i="1"/>
  <c r="I6" i="1"/>
  <c r="L11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<sst xmlns="http://schemas.openxmlformats.org/spreadsheetml/2006/main" count="93" uniqueCount="66">
  <si>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</si>
  <si>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</si>
  <si>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</si>
  <si>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</si>
  <si>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</si>
  <si>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</si>
  <si>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</si>
  <si>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</si>
  <si>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</si>
  <si>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</si>
  <si>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</si>
  <si>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</si>
  <si>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</si>
  <si>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</si>
  <si>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</si>
  <si>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</si>
  <si>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</si>
  <si>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</si>
  <si>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</si>
  <si>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</si>
  <si>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</si>
  <si>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</si>
  <si>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</si>
  <si>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</si>
  <si>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</si>
  <si>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</si>
  <si>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</si>
  <si>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</si>
  <si>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</si>
  <si>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</si>
  <si>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</si>
  <si>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</si>
  <si>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</si>
  <si>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</si>
  <si>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</si>
  <si>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</si>
  <si>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</si>
  <si>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</si>
  <si>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</si>
  <si>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</si>
  <si>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</si>
  <si>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</si>
  <si>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</si>
  <si>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</si>
  <si>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</si>
  <si>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</si>
  <si>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</si>
  <si>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</si>
  <si>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</si>
  <si>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</si>
  <si>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</si>
  <si>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</si>
  <si>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</si>
  <si>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</si>
  <si>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</si>
  <si>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</si>
  <si>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</si>
  <si>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</si>
  <si>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</si>
  <si>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</si>
  <si>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</si>
  <si>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</si>
  <si>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</si>
  <si>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</si>
  <si>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Crop Net Income Comparison 2023</t>
  </si>
  <si>
    <t>*Drying cost in cents per bushel $0.050 --- use work space to the right to change moisture  and dry bushels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</si>
</sst>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workbookViewId="0">
      <selection activeCell="I5" sqref="I5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64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215</v>
      </c>
      <c r="F3" s="7" t="s">
        <v>40</v>
      </c>
      <c r="G3" s="1">
        <v>200</v>
      </c>
      <c r="H3" s="8" t="s">
        <v>18</v>
      </c>
      <c r="I3" s="6">
        <v>60</v>
      </c>
    </row>
    <row r="4" spans="2:19" x14ac:dyDescent="0.2">
      <c r="B4" s="5"/>
      <c r="C4" s="9"/>
      <c r="D4" s="8" t="s">
        <v>3</v>
      </c>
      <c r="E4" s="10">
        <v>3.93</v>
      </c>
      <c r="F4" s="8"/>
      <c r="G4" s="10">
        <v>3.93</v>
      </c>
      <c r="H4" s="7" t="s">
        <v>4</v>
      </c>
      <c r="I4" s="71">
        <v>9.56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844.95</v>
      </c>
      <c r="F6" s="12" t="s">
        <v>13</v>
      </c>
      <c r="G6" s="14">
        <f>(G3*G4)+G5</f>
        <v>786</v>
      </c>
      <c r="H6" s="15" t="s">
        <v>13</v>
      </c>
      <c r="I6" s="14">
        <f>(I3*I4)+I5</f>
        <v>573.6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250</v>
      </c>
      <c r="E9" s="22"/>
      <c r="F9" s="24">
        <v>250</v>
      </c>
      <c r="G9" s="22"/>
      <c r="H9" s="24">
        <v>250</v>
      </c>
      <c r="I9" s="22"/>
      <c r="K9" s="25">
        <v>215</v>
      </c>
      <c r="L9" s="25">
        <v>18</v>
      </c>
      <c r="M9" s="25">
        <v>15</v>
      </c>
      <c r="N9" s="1">
        <f>SUM(K9*0.0155)*(L9-M9)</f>
        <v>9.9975000000000005</v>
      </c>
      <c r="P9" s="25">
        <v>205</v>
      </c>
      <c r="Q9" s="25">
        <v>19</v>
      </c>
      <c r="R9" s="25">
        <v>15</v>
      </c>
      <c r="S9" s="1">
        <f>SUM(P9*0.0155)*(Q9-R9)</f>
        <v>12.709999999999999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215</v>
      </c>
      <c r="L11" s="1">
        <f>SUM(N9)</f>
        <v>9.9975000000000005</v>
      </c>
      <c r="M11" s="1">
        <f>SUM(K11-L11)</f>
        <v>205.0025</v>
      </c>
      <c r="P11" s="1">
        <f>SUM(P9)</f>
        <v>205</v>
      </c>
      <c r="Q11" s="1">
        <f>SUM(S9)</f>
        <v>12.709999999999999</v>
      </c>
      <c r="R11" s="1">
        <f>SUM(P11-Q11)</f>
        <v>192.29</v>
      </c>
    </row>
    <row r="12" spans="2:19" x14ac:dyDescent="0.2">
      <c r="B12" s="26" t="s">
        <v>44</v>
      </c>
      <c r="C12" s="27"/>
      <c r="D12" s="72">
        <v>87</v>
      </c>
      <c r="E12" s="69"/>
      <c r="F12" s="73">
        <v>114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131</v>
      </c>
      <c r="E14" s="69"/>
      <c r="F14" s="73">
        <v>120</v>
      </c>
      <c r="G14" s="69"/>
      <c r="H14" s="73">
        <v>124</v>
      </c>
      <c r="I14" s="27"/>
    </row>
    <row r="15" spans="2:19" x14ac:dyDescent="0.2">
      <c r="B15" s="26" t="s">
        <v>25</v>
      </c>
      <c r="C15" s="27"/>
      <c r="D15" s="68">
        <v>6.25</v>
      </c>
      <c r="E15" s="69"/>
      <c r="F15" s="70">
        <v>6.25</v>
      </c>
      <c r="G15" s="69"/>
      <c r="H15" s="70">
        <v>6.25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f>SUM(L9)</f>
        <v>18</v>
      </c>
      <c r="L19" s="1">
        <f>SUM(M9)</f>
        <v>15</v>
      </c>
      <c r="M19" s="31">
        <f>SUM(K19-L19)*0.05*K9</f>
        <v>32.250000000000007</v>
      </c>
      <c r="P19" s="1">
        <v>18</v>
      </c>
      <c r="Q19" s="1">
        <f>SUM(R9)</f>
        <v>15</v>
      </c>
      <c r="R19" s="31">
        <f>SUM(P19-Q19)*0.05*P9</f>
        <v>30.750000000000004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15</v>
      </c>
      <c r="E22" s="27"/>
      <c r="F22" s="29">
        <v>15</v>
      </c>
      <c r="G22" s="27"/>
      <c r="H22" s="29">
        <v>9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32.250000000000007</v>
      </c>
      <c r="E25" s="27"/>
      <c r="F25" s="29">
        <f>SUM(R19)</f>
        <v>30.750000000000004</v>
      </c>
      <c r="G25" s="27"/>
      <c r="H25" s="29">
        <v>0</v>
      </c>
      <c r="I25" s="27"/>
      <c r="K25" s="1">
        <f>SUM(L9)</f>
        <v>18</v>
      </c>
      <c r="L25" s="35">
        <f>SUM(M9)</f>
        <v>15</v>
      </c>
      <c r="M25" s="36">
        <f>SUM((K25-L25)*0.0155)*E4*K11</f>
        <v>39.290175000000005</v>
      </c>
      <c r="P25" s="1">
        <f>SUM(Q9)</f>
        <v>19</v>
      </c>
      <c r="Q25" s="35">
        <f>SUM(R9)</f>
        <v>15</v>
      </c>
      <c r="R25" s="36">
        <f>SUM((P25-Q25)*0.0155)*G4*P11</f>
        <v>49.950300000000006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844.95</v>
      </c>
      <c r="E30" s="3"/>
      <c r="F30" s="47">
        <f>G3*G4+G5</f>
        <v>786</v>
      </c>
      <c r="G30" s="3"/>
      <c r="H30" s="47">
        <f>I3*I4+I5</f>
        <v>573.6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884.15000000000009</v>
      </c>
      <c r="E31" s="17"/>
      <c r="F31" s="50">
        <f>SUM(F9:F29)</f>
        <v>922.65000000000009</v>
      </c>
      <c r="G31" s="17"/>
      <c r="H31" s="50">
        <f>SUM(H9:H29)</f>
        <v>663.51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-39.200000000000045</v>
      </c>
      <c r="E32" s="54"/>
      <c r="F32" s="55">
        <f>SUM(F30-F31)</f>
        <v>-136.65000000000009</v>
      </c>
      <c r="G32" s="56"/>
      <c r="H32" s="55">
        <f>SUM(H30-H31)</f>
        <v>-89.909999999999968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-0.18232558139534905</v>
      </c>
      <c r="E34" s="59"/>
      <c r="F34" s="58">
        <f>SUM(F32/G3)</f>
        <v>-0.68325000000000047</v>
      </c>
      <c r="G34" s="59"/>
      <c r="H34" s="60">
        <f>SUM(H32/I3)</f>
        <v>-1.4984999999999995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4.112325581395349</v>
      </c>
      <c r="E35" s="63"/>
      <c r="F35" s="62">
        <f>SUM(G4-F32/G3)</f>
        <v>4.6132500000000007</v>
      </c>
      <c r="G35" s="63"/>
      <c r="H35" s="64">
        <f>SUM(I4-H32/I3)</f>
        <v>11.0585</v>
      </c>
      <c r="I35" s="17"/>
    </row>
    <row r="36" spans="2:11" x14ac:dyDescent="0.2">
      <c r="B36" s="82" t="s">
        <v>65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2024-08-21T19:08:45Z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